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</sheets>
  <externalReferences>
    <externalReference r:id="rId6"/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<sst xmlns="http://schemas.openxmlformats.org/spreadsheetml/2006/main" count="101" uniqueCount="84">
  <si>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</si>
  <si>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</si>
  <si>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</si>
  <si>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</si>
  <si>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</si>
  <si>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</si>
  <si>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</si>
  <si>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</si>
  <si>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</si>
  <si>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</si>
  <si>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</si>
  <si>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</si>
  <si>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</si>
  <si>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</si>
  <si>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</si>
  <si>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</si>
  <si>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</si>
  <si>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</si>
  <si>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</si>
  <si>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</si>
  <si>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</si>
  <si>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</si>
  <si>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</si>
  <si>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</si>
  <si>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</si>
  <si>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</si>
  <si>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</si>
  <si>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</si>
  <si>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</si>
  <si>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</si>
  <si>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</si>
  <si>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</si>
  <si>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</si>
  <si>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</si>
  <si>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</si>
  <si>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</si>
  <si>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</si>
  <si>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</si>
  <si>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</si>
  <si>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</si>
  <si>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</si>
  <si>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</si>
  <si>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</si>
  <si>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</si>
  <si>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</si>
  <si>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</si>
  <si>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</si>
  <si>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</si>
  <si>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</si>
  <si>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</si>
  <si>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</si>
  <si>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</si>
  <si>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</si>
  <si>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</si>
  <si>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</si>
  <si>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</si>
  <si>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</si>
  <si>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</si>
  <si>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</si>
  <si>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</si>
  <si>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</si>
  <si>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</si>
  <si>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</si>
  <si>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</si>
  <si>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</si>
  <si>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</si>
  <si>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</si>
  <si>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</si>
  <si>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</si>
  <si>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</si>
  <si>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</si>
  <si>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</si>
  <si>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</si>
  <si>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</si>
  <si>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</si>
  <si>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</si>
  <si>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</si>
  <si>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</si>
  <si>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</si>
  <si>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>Приложение № 1
к экспертному заключению 
по делу № 122-13в</t>
  </si>
  <si>
    <t>Приложение № 2                                           к экспертному заключению по делу 
№ 122-13в</t>
  </si>
  <si>
    <t>Приложение № 3                                           к экспертному заключению по делу № 122-13в</t>
  </si>
  <si>
    <t>Муниципального Унитарного Предприятия Санитарная Служба Кежемского района (Кежемский район, г. Кодинск, ИНН 2420008006)</t>
  </si>
  <si>
    <t>Тарифы на услуги по утилизации (захоронению) твердых бытовых отходов для потребителей Муниципального Унитарного Предприятия Санитарная Служба Кежемского района (Кежемский район, г. Кодинск, 
ИНН 2420008006)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</si>
</sst>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58;&#1072;&#1088;&#1080;&#1092;&#1099;\&#1050;&#1077;&#1078;&#1077;&#1084;&#1089;&#1082;&#1080;&#1081;%20&#1088;&#1072;&#1081;&#1086;&#1085;\+&#1052;&#1059;&#1055;%20&#1057;&#1072;&#1085;&#1080;&#1090;&#1072;&#1088;&#1085;&#1072;&#1103;%20&#1089;&#1083;&#1091;&#1078;&#1073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ТБО"/>
      <sheetName val="расчет ФОТ"/>
      <sheetName val="Лист6"/>
      <sheetName val="ГСМмм"/>
      <sheetName val="расчет"/>
      <sheetName val="Лист1"/>
      <sheetName val="Лист2"/>
    </sheetNames>
    <sheetDataSet>
      <sheetData sheetId="0">
        <row r="16">
          <cell r="D16">
            <v>34.2</v>
          </cell>
          <cell r="E16">
            <v>34.2</v>
          </cell>
          <cell r="F16">
            <v>34.2</v>
          </cell>
        </row>
        <row r="17">
          <cell r="D17">
            <v>20.5</v>
          </cell>
          <cell r="E17">
            <v>20.5</v>
          </cell>
          <cell r="F17">
            <v>20.5</v>
          </cell>
        </row>
        <row r="18">
          <cell r="D18">
            <v>1.9</v>
          </cell>
          <cell r="E18">
            <v>1.9</v>
          </cell>
          <cell r="F18">
            <v>1.9</v>
          </cell>
        </row>
        <row r="19">
          <cell r="D19">
            <v>11.8</v>
          </cell>
          <cell r="E19">
            <v>11.8</v>
          </cell>
          <cell r="F19">
            <v>11.8</v>
          </cell>
        </row>
        <row r="20">
          <cell r="D20">
            <v>18138</v>
          </cell>
          <cell r="E20">
            <v>18138</v>
          </cell>
          <cell r="F20">
            <v>18138</v>
          </cell>
        </row>
        <row r="21">
          <cell r="D21">
            <v>332.4</v>
          </cell>
          <cell r="E21">
            <v>332.4</v>
          </cell>
          <cell r="F21">
            <v>332.4</v>
          </cell>
        </row>
        <row r="22">
          <cell r="D22">
            <v>0</v>
          </cell>
          <cell r="E22">
            <v>0</v>
          </cell>
          <cell r="F22">
            <v>0</v>
          </cell>
        </row>
      </sheetData>
      <sheetData sheetId="1">
        <row r="9">
          <cell r="F9">
            <v>2.86</v>
          </cell>
          <cell r="G9">
            <v>2.86</v>
          </cell>
          <cell r="J9">
            <v>3</v>
          </cell>
          <cell r="K9">
            <v>3</v>
          </cell>
          <cell r="N9">
            <v>3.15</v>
          </cell>
          <cell r="O9">
            <v>3.15</v>
          </cell>
        </row>
        <row r="10">
          <cell r="F10">
            <v>573.95</v>
          </cell>
          <cell r="G10">
            <v>558.51</v>
          </cell>
          <cell r="J10">
            <v>600.92565</v>
          </cell>
          <cell r="K10">
            <v>589.08</v>
          </cell>
          <cell r="N10">
            <v>629.16915555</v>
          </cell>
          <cell r="O10">
            <v>616.77</v>
          </cell>
        </row>
        <row r="11">
          <cell r="F11">
            <v>2.5</v>
          </cell>
          <cell r="G11">
            <v>2.5</v>
          </cell>
          <cell r="J11">
            <v>2.5</v>
          </cell>
          <cell r="K11">
            <v>2.5</v>
          </cell>
          <cell r="N11">
            <v>2.5</v>
          </cell>
          <cell r="O11">
            <v>2.5</v>
          </cell>
        </row>
        <row r="15">
          <cell r="F15">
            <v>173.91</v>
          </cell>
          <cell r="G15">
            <v>169.23</v>
          </cell>
          <cell r="J15">
            <v>182.08</v>
          </cell>
          <cell r="K15">
            <v>178.49</v>
          </cell>
          <cell r="N15">
            <v>190.64</v>
          </cell>
          <cell r="O15">
            <v>186.88</v>
          </cell>
        </row>
        <row r="17">
          <cell r="F17">
            <v>11.68</v>
          </cell>
          <cell r="G17">
            <v>1.03</v>
          </cell>
          <cell r="J17">
            <v>11.68</v>
          </cell>
          <cell r="K17">
            <v>1.03</v>
          </cell>
          <cell r="N17">
            <v>11.68</v>
          </cell>
          <cell r="O17">
            <v>1.03</v>
          </cell>
        </row>
        <row r="20">
          <cell r="F20">
            <v>541.39</v>
          </cell>
          <cell r="G20">
            <v>344.14</v>
          </cell>
          <cell r="J20">
            <v>566.83533</v>
          </cell>
          <cell r="K20">
            <v>371.5</v>
          </cell>
          <cell r="N20">
            <v>593.4765905099999</v>
          </cell>
          <cell r="O20">
            <v>311.13</v>
          </cell>
        </row>
        <row r="21">
          <cell r="F21">
            <v>315</v>
          </cell>
          <cell r="G21">
            <v>0</v>
          </cell>
          <cell r="J21">
            <v>315</v>
          </cell>
          <cell r="K21">
            <v>0</v>
          </cell>
          <cell r="N21">
            <v>315</v>
          </cell>
          <cell r="O21">
            <v>0</v>
          </cell>
        </row>
        <row r="22">
          <cell r="F22">
            <v>2070</v>
          </cell>
          <cell r="G22">
            <v>1687.24</v>
          </cell>
          <cell r="J22">
            <v>2167.29</v>
          </cell>
          <cell r="K22">
            <v>1726.89</v>
          </cell>
          <cell r="N22">
            <v>2269.1526299999996</v>
          </cell>
          <cell r="O22">
            <v>1808.05</v>
          </cell>
        </row>
        <row r="23">
          <cell r="F23">
            <v>700.55</v>
          </cell>
          <cell r="G23">
            <v>119.66</v>
          </cell>
          <cell r="J23">
            <v>733.4758499999999</v>
          </cell>
          <cell r="K23">
            <v>122.47</v>
          </cell>
          <cell r="N23">
            <v>767.9492149499998</v>
          </cell>
          <cell r="O23">
            <v>128.23</v>
          </cell>
        </row>
        <row r="26">
          <cell r="F26">
            <v>1523.38</v>
          </cell>
          <cell r="G26">
            <v>1422.92</v>
          </cell>
          <cell r="J26">
            <v>1594.97886</v>
          </cell>
          <cell r="K26">
            <v>1500.82</v>
          </cell>
          <cell r="N26">
            <v>1669.9428664199997</v>
          </cell>
          <cell r="O26">
            <v>1571.36</v>
          </cell>
        </row>
        <row r="30">
          <cell r="F30">
            <v>461.58</v>
          </cell>
          <cell r="G30">
            <v>431.14</v>
          </cell>
          <cell r="J30">
            <v>483.28</v>
          </cell>
          <cell r="K30">
            <v>454.75</v>
          </cell>
          <cell r="N30">
            <v>505.99</v>
          </cell>
          <cell r="O30">
            <v>476.12</v>
          </cell>
        </row>
        <row r="31">
          <cell r="F31">
            <v>201.87</v>
          </cell>
          <cell r="G31">
            <v>197.09</v>
          </cell>
          <cell r="J31">
            <v>211.35789</v>
          </cell>
          <cell r="K31">
            <v>201.72</v>
          </cell>
          <cell r="N31">
            <v>221.29171082999997</v>
          </cell>
          <cell r="O31">
            <v>211.2</v>
          </cell>
        </row>
        <row r="33">
          <cell r="F33">
            <v>352.66</v>
          </cell>
          <cell r="G33">
            <v>343.18</v>
          </cell>
          <cell r="J33">
            <v>369.23502</v>
          </cell>
          <cell r="K33">
            <v>361.97</v>
          </cell>
          <cell r="N33">
            <v>386.58906594</v>
          </cell>
          <cell r="O33">
            <v>378.98</v>
          </cell>
        </row>
        <row r="34">
          <cell r="F34">
            <v>106.86</v>
          </cell>
          <cell r="G34">
            <v>103.98</v>
          </cell>
          <cell r="J34">
            <v>111.88</v>
          </cell>
          <cell r="K34">
            <v>109.68</v>
          </cell>
          <cell r="N34">
            <v>117.14</v>
          </cell>
          <cell r="O34">
            <v>114.83</v>
          </cell>
        </row>
        <row r="35">
          <cell r="F35">
            <v>131.06</v>
          </cell>
          <cell r="G35">
            <v>131.06</v>
          </cell>
          <cell r="J35">
            <v>137.21982</v>
          </cell>
          <cell r="K35">
            <v>134.14</v>
          </cell>
          <cell r="N35">
            <v>143.66915154</v>
          </cell>
          <cell r="O35">
            <v>140.44</v>
          </cell>
        </row>
        <row r="41">
          <cell r="F41">
            <v>242.43</v>
          </cell>
          <cell r="J41">
            <v>242.43</v>
          </cell>
          <cell r="N41">
            <v>242.43</v>
          </cell>
        </row>
        <row r="42">
          <cell r="F42">
            <v>31.24</v>
          </cell>
          <cell r="J42">
            <v>31.24</v>
          </cell>
          <cell r="N42">
            <v>31.24</v>
          </cell>
        </row>
        <row r="43">
          <cell r="F43">
            <v>25</v>
          </cell>
          <cell r="J43">
            <v>25</v>
          </cell>
          <cell r="N43">
            <v>25</v>
          </cell>
        </row>
        <row r="46">
          <cell r="F46">
            <v>32</v>
          </cell>
          <cell r="J46">
            <v>32</v>
          </cell>
          <cell r="N46">
            <v>32</v>
          </cell>
        </row>
        <row r="50">
          <cell r="H50">
            <v>158.89</v>
          </cell>
          <cell r="I50">
            <v>165.56</v>
          </cell>
          <cell r="L50">
            <v>165.56</v>
          </cell>
          <cell r="M50">
            <v>171.02</v>
          </cell>
          <cell r="P50">
            <v>171.02</v>
          </cell>
          <cell r="Q50">
            <v>176.83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1">
      <selection activeCell="F18" sqref="F18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9"/>
      <c r="B1" s="39"/>
      <c r="C1" s="39"/>
      <c r="D1" s="43" t="s">
        <v>79</v>
      </c>
      <c r="E1" s="44"/>
      <c r="F1" s="44"/>
    </row>
    <row r="2" spans="1:6" ht="30" customHeight="1">
      <c r="A2" s="39"/>
      <c r="B2" s="39"/>
      <c r="C2" s="39"/>
      <c r="D2" s="39"/>
      <c r="E2" s="39"/>
      <c r="F2" s="40"/>
    </row>
    <row r="3" spans="1:7" ht="20.25" customHeight="1">
      <c r="A3" s="41" t="s">
        <v>37</v>
      </c>
      <c r="B3" s="41"/>
      <c r="C3" s="41"/>
      <c r="D3" s="41"/>
      <c r="E3" s="41"/>
      <c r="F3" s="41"/>
      <c r="G3" s="15" t="s">
        <v>16</v>
      </c>
    </row>
    <row r="4" spans="1:9" ht="42" customHeight="1">
      <c r="A4" s="42" t="s">
        <v>82</v>
      </c>
      <c r="B4" s="42"/>
      <c r="C4" s="42"/>
      <c r="D4" s="42"/>
      <c r="E4" s="42"/>
      <c r="F4" s="42"/>
      <c r="G4" s="1"/>
      <c r="H4" s="1"/>
      <c r="I4" s="1"/>
    </row>
    <row r="5" spans="1:6" ht="18.75">
      <c r="A5" s="39"/>
      <c r="B5" s="39"/>
      <c r="C5" s="39"/>
      <c r="D5" s="39"/>
      <c r="E5" s="39"/>
      <c r="F5" s="40"/>
    </row>
    <row r="6" spans="1:6" ht="36" customHeight="1">
      <c r="A6" s="45" t="s">
        <v>6</v>
      </c>
      <c r="B6" s="45" t="s">
        <v>7</v>
      </c>
      <c r="C6" s="45" t="s">
        <v>8</v>
      </c>
      <c r="D6" s="47" t="s">
        <v>38</v>
      </c>
      <c r="E6" s="48"/>
      <c r="F6" s="49"/>
    </row>
    <row r="7" spans="1:6" ht="15.75">
      <c r="A7" s="46"/>
      <c r="B7" s="46"/>
      <c r="C7" s="46"/>
      <c r="D7" s="37" t="s">
        <v>17</v>
      </c>
      <c r="E7" s="37" t="s">
        <v>18</v>
      </c>
      <c r="F7" s="37" t="s">
        <v>39</v>
      </c>
    </row>
    <row r="8" spans="1:6" ht="33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</row>
    <row r="9" spans="1:6" ht="47.25" customHeight="1">
      <c r="A9" s="37">
        <v>1</v>
      </c>
      <c r="B9" s="38" t="s">
        <v>40</v>
      </c>
      <c r="C9" s="37" t="s">
        <v>41</v>
      </c>
      <c r="D9" s="20">
        <f>'[2]ПП'!D16</f>
        <v>34.2</v>
      </c>
      <c r="E9" s="20">
        <f>'[2]ПП'!E16</f>
        <v>34.2</v>
      </c>
      <c r="F9" s="20">
        <f>'[2]ПП'!F16</f>
        <v>34.2</v>
      </c>
    </row>
    <row r="10" spans="1:6" ht="36" customHeight="1">
      <c r="A10" s="37" t="s">
        <v>1</v>
      </c>
      <c r="B10" s="38" t="s">
        <v>42</v>
      </c>
      <c r="C10" s="37" t="s">
        <v>41</v>
      </c>
      <c r="D10" s="20">
        <f>'[2]ПП'!D17</f>
        <v>20.5</v>
      </c>
      <c r="E10" s="20">
        <f>'[2]ПП'!E17</f>
        <v>20.5</v>
      </c>
      <c r="F10" s="20">
        <f>'[2]ПП'!F17</f>
        <v>20.5</v>
      </c>
    </row>
    <row r="11" spans="1:6" ht="15.75">
      <c r="A11" s="37" t="s">
        <v>2</v>
      </c>
      <c r="B11" s="38" t="s">
        <v>43</v>
      </c>
      <c r="C11" s="37" t="s">
        <v>41</v>
      </c>
      <c r="D11" s="20">
        <f>'[2]ПП'!D18</f>
        <v>1.9</v>
      </c>
      <c r="E11" s="20">
        <f>'[2]ПП'!E18</f>
        <v>1.9</v>
      </c>
      <c r="F11" s="20">
        <f>'[2]ПП'!F18</f>
        <v>1.9</v>
      </c>
    </row>
    <row r="12" spans="1:6" ht="15.75">
      <c r="A12" s="37" t="s">
        <v>44</v>
      </c>
      <c r="B12" s="38" t="s">
        <v>45</v>
      </c>
      <c r="C12" s="37" t="s">
        <v>41</v>
      </c>
      <c r="D12" s="20">
        <f>'[2]ПП'!D19</f>
        <v>11.8</v>
      </c>
      <c r="E12" s="20">
        <f>'[2]ПП'!E19</f>
        <v>11.8</v>
      </c>
      <c r="F12" s="20">
        <f>'[2]ПП'!F19</f>
        <v>11.8</v>
      </c>
    </row>
    <row r="13" spans="1:6" ht="31.5">
      <c r="A13" s="37">
        <v>2</v>
      </c>
      <c r="B13" s="38" t="s">
        <v>21</v>
      </c>
      <c r="C13" s="37" t="s">
        <v>46</v>
      </c>
      <c r="D13" s="20">
        <f>'[2]ПП'!D20</f>
        <v>18138</v>
      </c>
      <c r="E13" s="20">
        <f>'[2]ПП'!E20</f>
        <v>18138</v>
      </c>
      <c r="F13" s="20">
        <f>'[2]ПП'!F20</f>
        <v>18138</v>
      </c>
    </row>
    <row r="14" spans="1:6" ht="31.5">
      <c r="A14" s="37">
        <v>3</v>
      </c>
      <c r="B14" s="38" t="s">
        <v>19</v>
      </c>
      <c r="C14" s="36" t="s">
        <v>41</v>
      </c>
      <c r="D14" s="20">
        <f>'[2]ПП'!D21</f>
        <v>332.4</v>
      </c>
      <c r="E14" s="20">
        <f>'[2]ПП'!E21</f>
        <v>332.4</v>
      </c>
      <c r="F14" s="20">
        <f>'[2]ПП'!F21</f>
        <v>332.4</v>
      </c>
    </row>
    <row r="15" spans="1:6" ht="31.5">
      <c r="A15" s="37">
        <v>4</v>
      </c>
      <c r="B15" s="38" t="s">
        <v>20</v>
      </c>
      <c r="C15" s="36" t="s">
        <v>41</v>
      </c>
      <c r="D15" s="20">
        <f>'[2]ПП'!D22</f>
        <v>0</v>
      </c>
      <c r="E15" s="20">
        <f>'[2]ПП'!E22</f>
        <v>0</v>
      </c>
      <c r="F15" s="20">
        <f>'[2]ПП'!F22</f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tabSelected="1" view="pageLayout" workbookViewId="0" topLeftCell="A17">
      <selection activeCell="L16" sqref="L16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51"/>
      <c r="D2" s="51"/>
      <c r="E2" s="51"/>
      <c r="F2" s="19"/>
      <c r="G2" s="19"/>
      <c r="H2" s="51" t="s">
        <v>80</v>
      </c>
      <c r="I2" s="51"/>
      <c r="J2" s="51"/>
      <c r="K2" s="51"/>
    </row>
    <row r="3" spans="1:4" ht="18.75">
      <c r="A3" s="5"/>
      <c r="B3" s="5"/>
      <c r="C3" s="6"/>
      <c r="D3" s="6"/>
    </row>
    <row r="4" spans="1:12" ht="19.5" customHeight="1">
      <c r="A4" s="52" t="s">
        <v>10</v>
      </c>
      <c r="B4" s="52"/>
      <c r="C4" s="52"/>
      <c r="D4" s="52"/>
      <c r="E4" s="52"/>
      <c r="F4" s="53"/>
      <c r="G4" s="53"/>
      <c r="H4" s="53"/>
      <c r="I4" s="53"/>
      <c r="J4" s="53"/>
      <c r="K4" s="53"/>
      <c r="L4" s="15" t="s">
        <v>27</v>
      </c>
    </row>
    <row r="5" spans="1:11" ht="45" customHeight="1">
      <c r="A5" s="42" t="str">
        <f>'пр 1'!A4:F4</f>
        <v>Муниципального Унитарного Предприятия Санитарная Служба Кежемского района (Кежемский район, г. Кодинск, ИНН 2420008006)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1" ht="17.25" customHeight="1">
      <c r="A7" s="50" t="s">
        <v>6</v>
      </c>
      <c r="B7" s="50" t="s">
        <v>0</v>
      </c>
      <c r="C7" s="50" t="s">
        <v>22</v>
      </c>
      <c r="D7" s="50"/>
      <c r="E7" s="50"/>
      <c r="F7" s="50" t="s">
        <v>24</v>
      </c>
      <c r="G7" s="50"/>
      <c r="H7" s="50"/>
      <c r="I7" s="50" t="s">
        <v>23</v>
      </c>
      <c r="J7" s="50"/>
      <c r="K7" s="50"/>
    </row>
    <row r="8" spans="1:11" ht="68.25" customHeight="1">
      <c r="A8" s="50"/>
      <c r="B8" s="50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</row>
    <row r="9" spans="1:11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37.5" customHeight="1">
      <c r="A10" s="11">
        <v>1</v>
      </c>
      <c r="B10" s="13" t="s">
        <v>26</v>
      </c>
      <c r="C10" s="21">
        <f>'[2]ТБО'!F9</f>
        <v>2.86</v>
      </c>
      <c r="D10" s="21">
        <f>'[2]ТБО'!G9</f>
        <v>2.86</v>
      </c>
      <c r="E10" s="21">
        <f aca="true" t="shared" si="0" ref="E10:E32">C10-D10</f>
        <v>0</v>
      </c>
      <c r="F10" s="21">
        <f>'[2]ТБО'!J9</f>
        <v>3</v>
      </c>
      <c r="G10" s="21">
        <f>'[2]ТБО'!K9</f>
        <v>3</v>
      </c>
      <c r="H10" s="21">
        <f>F10-G10</f>
        <v>0</v>
      </c>
      <c r="I10" s="21">
        <f>'[2]ТБО'!N9</f>
        <v>3.15</v>
      </c>
      <c r="J10" s="21">
        <f>'[2]ТБО'!O9</f>
        <v>3.15</v>
      </c>
      <c r="K10" s="21">
        <f>I10-J10</f>
        <v>0</v>
      </c>
    </row>
    <row r="11" spans="1:11" ht="31.5">
      <c r="A11" s="14">
        <v>2</v>
      </c>
      <c r="B11" s="12" t="s">
        <v>47</v>
      </c>
      <c r="C11" s="21">
        <f>'[2]ТБО'!F10</f>
        <v>573.95</v>
      </c>
      <c r="D11" s="21">
        <f>'[2]ТБО'!G10</f>
        <v>558.51</v>
      </c>
      <c r="E11" s="21">
        <f t="shared" si="0"/>
        <v>15.440000000000055</v>
      </c>
      <c r="F11" s="21">
        <f>'[2]ТБО'!J10</f>
        <v>600.92565</v>
      </c>
      <c r="G11" s="21">
        <f>'[2]ТБО'!K10</f>
        <v>589.08</v>
      </c>
      <c r="H11" s="21">
        <f>F11-G11</f>
        <v>11.845649999999978</v>
      </c>
      <c r="I11" s="21">
        <f>'[2]ТБО'!N10</f>
        <v>629.16915555</v>
      </c>
      <c r="J11" s="21">
        <f>'[2]ТБО'!O10</f>
        <v>616.77</v>
      </c>
      <c r="K11" s="21">
        <f>I11-J11</f>
        <v>12.399155550000046</v>
      </c>
    </row>
    <row r="12" spans="1:11" ht="31.5">
      <c r="A12" s="14" t="s">
        <v>63</v>
      </c>
      <c r="B12" s="12" t="s">
        <v>62</v>
      </c>
      <c r="C12" s="21">
        <f>'[2]ТБО'!F11</f>
        <v>2.5</v>
      </c>
      <c r="D12" s="21">
        <f>'[2]ТБО'!G11</f>
        <v>2.5</v>
      </c>
      <c r="E12" s="21"/>
      <c r="F12" s="21">
        <f>'[2]ТБО'!J11</f>
        <v>2.5</v>
      </c>
      <c r="G12" s="21">
        <f>'[2]ТБО'!K11</f>
        <v>2.5</v>
      </c>
      <c r="H12" s="21"/>
      <c r="I12" s="21">
        <f>'[2]ТБО'!N11</f>
        <v>2.5</v>
      </c>
      <c r="J12" s="21">
        <f>'[2]ТБО'!O11</f>
        <v>2.5</v>
      </c>
      <c r="K12" s="21"/>
    </row>
    <row r="13" spans="1:11" ht="31.5">
      <c r="A13" s="14">
        <v>3</v>
      </c>
      <c r="B13" s="13" t="s">
        <v>48</v>
      </c>
      <c r="C13" s="21">
        <f>'[2]ТБО'!F15</f>
        <v>173.91</v>
      </c>
      <c r="D13" s="21">
        <f>'[2]ТБО'!G15</f>
        <v>169.23</v>
      </c>
      <c r="E13" s="21">
        <f t="shared" si="0"/>
        <v>4.680000000000007</v>
      </c>
      <c r="F13" s="21">
        <f>'[2]ТБО'!J15</f>
        <v>182.08</v>
      </c>
      <c r="G13" s="21">
        <f>'[2]ТБО'!K15</f>
        <v>178.49</v>
      </c>
      <c r="H13" s="21">
        <f>F13-G13</f>
        <v>3.5900000000000034</v>
      </c>
      <c r="I13" s="21">
        <f>'[2]ТБО'!N15</f>
        <v>190.64</v>
      </c>
      <c r="J13" s="21">
        <f>'[2]ТБО'!O15</f>
        <v>186.88</v>
      </c>
      <c r="K13" s="21">
        <f>I13-J13</f>
        <v>3.759999999999991</v>
      </c>
    </row>
    <row r="14" spans="1:11" ht="57" customHeight="1">
      <c r="A14" s="14">
        <v>4</v>
      </c>
      <c r="B14" s="12" t="s">
        <v>49</v>
      </c>
      <c r="C14" s="21">
        <f>'[2]ТБО'!F17</f>
        <v>11.68</v>
      </c>
      <c r="D14" s="21">
        <f>'[2]ТБО'!G17</f>
        <v>1.03</v>
      </c>
      <c r="E14" s="21">
        <f t="shared" si="0"/>
        <v>10.65</v>
      </c>
      <c r="F14" s="21">
        <f>'[2]ТБО'!J17</f>
        <v>11.68</v>
      </c>
      <c r="G14" s="21">
        <f>'[2]ТБО'!K17</f>
        <v>1.03</v>
      </c>
      <c r="H14" s="21">
        <f>F14-G14</f>
        <v>10.65</v>
      </c>
      <c r="I14" s="21">
        <f>'[2]ТБО'!N17</f>
        <v>11.68</v>
      </c>
      <c r="J14" s="21">
        <f>'[2]ТБО'!O17</f>
        <v>1.03</v>
      </c>
      <c r="K14" s="21">
        <f>I14-J14</f>
        <v>10.65</v>
      </c>
    </row>
    <row r="15" spans="1:11" ht="31.5">
      <c r="A15" s="14">
        <v>5</v>
      </c>
      <c r="B15" s="12" t="s">
        <v>50</v>
      </c>
      <c r="C15" s="22">
        <f>C16+C17+C18+C19</f>
        <v>856.39</v>
      </c>
      <c r="D15" s="22">
        <f>D16+D17+D18+D19</f>
        <v>344.14</v>
      </c>
      <c r="E15" s="21">
        <f t="shared" si="0"/>
        <v>512.25</v>
      </c>
      <c r="F15" s="22">
        <f>F16+F17+F18+F19</f>
        <v>881.83533</v>
      </c>
      <c r="G15" s="22">
        <f>G16+G17+G18+G19</f>
        <v>371.5</v>
      </c>
      <c r="H15" s="21">
        <f>F15-G15</f>
        <v>510.33533</v>
      </c>
      <c r="I15" s="22">
        <f>I16+I17+I18+I19</f>
        <v>908.4765905099999</v>
      </c>
      <c r="J15" s="22">
        <f>J16+J17+J18+J19</f>
        <v>311.13</v>
      </c>
      <c r="K15" s="21">
        <f>I15-J15</f>
        <v>597.3465905099999</v>
      </c>
    </row>
    <row r="16" spans="1:11" ht="31.5">
      <c r="A16" s="14" t="s">
        <v>64</v>
      </c>
      <c r="B16" s="12" t="s">
        <v>51</v>
      </c>
      <c r="C16" s="22">
        <v>0</v>
      </c>
      <c r="D16" s="23">
        <v>0</v>
      </c>
      <c r="E16" s="21">
        <v>0</v>
      </c>
      <c r="F16" s="18">
        <v>0</v>
      </c>
      <c r="G16" s="23">
        <v>0</v>
      </c>
      <c r="H16" s="21">
        <v>0</v>
      </c>
      <c r="I16" s="18">
        <v>0</v>
      </c>
      <c r="J16" s="23">
        <v>0</v>
      </c>
      <c r="K16" s="21">
        <v>0</v>
      </c>
    </row>
    <row r="17" spans="1:11" ht="31.5">
      <c r="A17" s="14" t="s">
        <v>65</v>
      </c>
      <c r="B17" s="13" t="s">
        <v>53</v>
      </c>
      <c r="C17" s="22">
        <v>0</v>
      </c>
      <c r="D17" s="23">
        <v>0</v>
      </c>
      <c r="E17" s="21">
        <v>0</v>
      </c>
      <c r="F17" s="18">
        <v>0</v>
      </c>
      <c r="G17" s="23">
        <v>0</v>
      </c>
      <c r="H17" s="21">
        <v>0</v>
      </c>
      <c r="I17" s="18">
        <v>0</v>
      </c>
      <c r="J17" s="23">
        <v>0</v>
      </c>
      <c r="K17" s="21">
        <v>0</v>
      </c>
    </row>
    <row r="18" spans="1:11" ht="15.75">
      <c r="A18" s="14" t="s">
        <v>66</v>
      </c>
      <c r="B18" s="12" t="s">
        <v>58</v>
      </c>
      <c r="C18" s="21">
        <f>'[2]ТБО'!F20</f>
        <v>541.39</v>
      </c>
      <c r="D18" s="21">
        <f>'[2]ТБО'!G20</f>
        <v>344.14</v>
      </c>
      <c r="E18" s="21">
        <f>C18-D18</f>
        <v>197.25</v>
      </c>
      <c r="F18" s="21">
        <f>'[2]ТБО'!J20</f>
        <v>566.83533</v>
      </c>
      <c r="G18" s="21">
        <f>'[2]ТБО'!K20</f>
        <v>371.5</v>
      </c>
      <c r="H18" s="21">
        <f>F18-G18</f>
        <v>195.33533</v>
      </c>
      <c r="I18" s="21">
        <f>'[2]ТБО'!N20</f>
        <v>593.4765905099999</v>
      </c>
      <c r="J18" s="21">
        <f>'[2]ТБО'!O20</f>
        <v>311.13</v>
      </c>
      <c r="K18" s="21">
        <f>I18-J18</f>
        <v>282.34659050999994</v>
      </c>
    </row>
    <row r="19" spans="1:11" ht="15.75">
      <c r="A19" s="14" t="s">
        <v>67</v>
      </c>
      <c r="B19" s="12" t="s">
        <v>52</v>
      </c>
      <c r="C19" s="21">
        <f>'[2]ТБО'!F21</f>
        <v>315</v>
      </c>
      <c r="D19" s="21">
        <f>'[2]ТБО'!G21</f>
        <v>0</v>
      </c>
      <c r="E19" s="21">
        <f t="shared" si="0"/>
        <v>315</v>
      </c>
      <c r="F19" s="21">
        <f>'[2]ТБО'!J21</f>
        <v>315</v>
      </c>
      <c r="G19" s="21">
        <f>'[2]ТБО'!K21</f>
        <v>0</v>
      </c>
      <c r="H19" s="21">
        <f>F19-G19</f>
        <v>315</v>
      </c>
      <c r="I19" s="21">
        <f>'[2]ТБО'!N21</f>
        <v>315</v>
      </c>
      <c r="J19" s="21">
        <f>'[2]ТБО'!O21</f>
        <v>0</v>
      </c>
      <c r="K19" s="21">
        <f>I19-J19</f>
        <v>315</v>
      </c>
    </row>
    <row r="20" spans="1:11" ht="64.5" customHeight="1">
      <c r="A20" s="14">
        <v>6</v>
      </c>
      <c r="B20" s="12" t="s">
        <v>25</v>
      </c>
      <c r="C20" s="22">
        <v>0</v>
      </c>
      <c r="D20" s="22">
        <v>0</v>
      </c>
      <c r="E20" s="21">
        <f t="shared" si="0"/>
        <v>0</v>
      </c>
      <c r="F20" s="18">
        <v>0</v>
      </c>
      <c r="G20" s="23">
        <v>0</v>
      </c>
      <c r="H20" s="21">
        <f aca="true" t="shared" si="1" ref="H20:H32">F20-G20</f>
        <v>0</v>
      </c>
      <c r="I20" s="18">
        <v>0</v>
      </c>
      <c r="J20" s="23">
        <v>0</v>
      </c>
      <c r="K20" s="21">
        <f aca="true" t="shared" si="2" ref="K20:K32">I20-J20</f>
        <v>0</v>
      </c>
    </row>
    <row r="21" spans="1:11" ht="66" customHeight="1">
      <c r="A21" s="14">
        <v>7</v>
      </c>
      <c r="B21" s="12" t="s">
        <v>78</v>
      </c>
      <c r="C21" s="22">
        <f>C22+C23+C26</f>
        <v>5547.96</v>
      </c>
      <c r="D21" s="22">
        <f aca="true" t="shared" si="3" ref="D21:J21">D22+D23+D26</f>
        <v>4436.27</v>
      </c>
      <c r="E21" s="21">
        <f t="shared" si="0"/>
        <v>1111.6899999999996</v>
      </c>
      <c r="F21" s="22">
        <f t="shared" si="3"/>
        <v>5808.71744</v>
      </c>
      <c r="G21" s="22">
        <f t="shared" si="3"/>
        <v>4612.44</v>
      </c>
      <c r="H21" s="21">
        <f t="shared" si="1"/>
        <v>1196.2774400000008</v>
      </c>
      <c r="I21" s="22">
        <f t="shared" si="3"/>
        <v>6081.724639679999</v>
      </c>
      <c r="J21" s="22">
        <f t="shared" si="3"/>
        <v>4829.21</v>
      </c>
      <c r="K21" s="21">
        <f t="shared" si="2"/>
        <v>1252.5146396799992</v>
      </c>
    </row>
    <row r="22" spans="1:11" ht="28.5" customHeight="1">
      <c r="A22" s="14" t="s">
        <v>68</v>
      </c>
      <c r="B22" s="12" t="s">
        <v>69</v>
      </c>
      <c r="C22" s="21">
        <f>'[2]ТБО'!F22</f>
        <v>2070</v>
      </c>
      <c r="D22" s="21">
        <f>'[2]ТБО'!G22</f>
        <v>1687.24</v>
      </c>
      <c r="E22" s="21">
        <f>C22-D22</f>
        <v>382.76</v>
      </c>
      <c r="F22" s="21">
        <f>'[2]ТБО'!J22</f>
        <v>2167.29</v>
      </c>
      <c r="G22" s="21">
        <f>'[2]ТБО'!K22</f>
        <v>1726.89</v>
      </c>
      <c r="H22" s="21">
        <f>F22-G22</f>
        <v>440.39999999999986</v>
      </c>
      <c r="I22" s="21">
        <f>'[2]ТБО'!N22</f>
        <v>2269.1526299999996</v>
      </c>
      <c r="J22" s="21">
        <f>'[2]ТБО'!O22</f>
        <v>1808.05</v>
      </c>
      <c r="K22" s="21">
        <f>I22-J22</f>
        <v>461.10262999999964</v>
      </c>
    </row>
    <row r="23" spans="1:11" ht="35.25" customHeight="1">
      <c r="A23" s="14" t="s">
        <v>70</v>
      </c>
      <c r="B23" s="12" t="s">
        <v>71</v>
      </c>
      <c r="C23" s="22">
        <f>C24+C25+'[2]ТБО'!F23+'[2]ТБО'!F31</f>
        <v>2887.38</v>
      </c>
      <c r="D23" s="22">
        <f>D24+D25+'[2]ТБО'!G23+'[2]ТБО'!G31</f>
        <v>2170.81</v>
      </c>
      <c r="E23" s="21">
        <f t="shared" si="0"/>
        <v>716.5700000000002</v>
      </c>
      <c r="F23" s="22">
        <f>F24+F25+'[2]ТБО'!J23+'[2]ТБО'!J31</f>
        <v>3023.0926</v>
      </c>
      <c r="G23" s="22">
        <f>G24+G25+'[2]ТБО'!K23+'[2]ТБО'!K31</f>
        <v>2279.7599999999998</v>
      </c>
      <c r="H23" s="21">
        <f t="shared" si="1"/>
        <v>743.3326000000002</v>
      </c>
      <c r="I23" s="22">
        <f>I24+I25+'[2]ТБО'!N23+'[2]ТБО'!N31</f>
        <v>3165.1737921999993</v>
      </c>
      <c r="J23" s="22">
        <f>J24+J25+'[2]ТБО'!O23+'[2]ТБО'!O31</f>
        <v>2386.91</v>
      </c>
      <c r="K23" s="21">
        <f t="shared" si="2"/>
        <v>778.2637921999994</v>
      </c>
    </row>
    <row r="24" spans="1:11" ht="50.25" customHeight="1">
      <c r="A24" s="14" t="s">
        <v>72</v>
      </c>
      <c r="B24" s="12" t="s">
        <v>59</v>
      </c>
      <c r="C24" s="21">
        <f>'[2]ТБО'!F26</f>
        <v>1523.38</v>
      </c>
      <c r="D24" s="21">
        <f>'[2]ТБО'!G26</f>
        <v>1422.92</v>
      </c>
      <c r="E24" s="21">
        <f t="shared" si="0"/>
        <v>100.46000000000004</v>
      </c>
      <c r="F24" s="21">
        <f>'[2]ТБО'!J26</f>
        <v>1594.97886</v>
      </c>
      <c r="G24" s="21">
        <f>'[2]ТБО'!K26</f>
        <v>1500.82</v>
      </c>
      <c r="H24" s="21">
        <f>F24-G24</f>
        <v>94.15886</v>
      </c>
      <c r="I24" s="21">
        <f>'[2]ТБО'!N26</f>
        <v>1669.9428664199997</v>
      </c>
      <c r="J24" s="21">
        <f>'[2]ТБО'!O26</f>
        <v>1571.36</v>
      </c>
      <c r="K24" s="21">
        <f>I24-J24</f>
        <v>98.58286641999985</v>
      </c>
    </row>
    <row r="25" spans="1:11" ht="42" customHeight="1">
      <c r="A25" s="14" t="s">
        <v>73</v>
      </c>
      <c r="B25" s="13" t="s">
        <v>53</v>
      </c>
      <c r="C25" s="21">
        <f>'[2]ТБО'!F30</f>
        <v>461.58</v>
      </c>
      <c r="D25" s="21">
        <f>'[2]ТБО'!G30</f>
        <v>431.14</v>
      </c>
      <c r="E25" s="21">
        <f>C25-D25</f>
        <v>30.439999999999998</v>
      </c>
      <c r="F25" s="21">
        <f>'[2]ТБО'!J30</f>
        <v>483.28</v>
      </c>
      <c r="G25" s="21">
        <f>'[2]ТБО'!K30</f>
        <v>454.75</v>
      </c>
      <c r="H25" s="21">
        <f>F25-G25</f>
        <v>28.529999999999973</v>
      </c>
      <c r="I25" s="21">
        <f>'[2]ТБО'!N30</f>
        <v>505.99</v>
      </c>
      <c r="J25" s="21">
        <f>'[2]ТБО'!O30</f>
        <v>476.12</v>
      </c>
      <c r="K25" s="21">
        <f>I25-J25</f>
        <v>29.870000000000005</v>
      </c>
    </row>
    <row r="26" spans="1:11" ht="54" customHeight="1">
      <c r="A26" s="14" t="s">
        <v>74</v>
      </c>
      <c r="B26" s="13" t="s">
        <v>75</v>
      </c>
      <c r="C26" s="22">
        <f>C27+C28+'[2]ТБО'!$F$35</f>
        <v>590.58</v>
      </c>
      <c r="D26" s="22">
        <f>D27+D28</f>
        <v>578.22</v>
      </c>
      <c r="E26" s="21">
        <f t="shared" si="0"/>
        <v>12.360000000000014</v>
      </c>
      <c r="F26" s="22">
        <f>F27+F28+'[2]ТБО'!$J$35</f>
        <v>618.33484</v>
      </c>
      <c r="G26" s="22">
        <f>G27+G28+'[2]ТБО'!$K$35</f>
        <v>605.79</v>
      </c>
      <c r="H26" s="21">
        <f t="shared" si="1"/>
        <v>12.544840000000022</v>
      </c>
      <c r="I26" s="22">
        <f>I27+I28+'[2]ТБО'!$N$35</f>
        <v>647.39821748</v>
      </c>
      <c r="J26" s="22">
        <f>J27+J28+'[2]ТБО'!$O$35</f>
        <v>634.25</v>
      </c>
      <c r="K26" s="21">
        <f t="shared" si="2"/>
        <v>13.148217479999971</v>
      </c>
    </row>
    <row r="27" spans="1:11" ht="54" customHeight="1">
      <c r="A27" s="14" t="s">
        <v>76</v>
      </c>
      <c r="B27" s="12" t="s">
        <v>60</v>
      </c>
      <c r="C27" s="22">
        <f>'[2]ТБО'!F33</f>
        <v>352.66</v>
      </c>
      <c r="D27" s="22">
        <f>'[2]ТБО'!G33+'[2]ТБО'!$G$35</f>
        <v>474.24</v>
      </c>
      <c r="E27" s="21">
        <f t="shared" si="0"/>
        <v>-121.57999999999998</v>
      </c>
      <c r="F27" s="18">
        <f>'[2]ТБО'!J33</f>
        <v>369.23502</v>
      </c>
      <c r="G27" s="18">
        <f>'[2]ТБО'!K33</f>
        <v>361.97</v>
      </c>
      <c r="H27" s="21">
        <f t="shared" si="1"/>
        <v>7.265019999999993</v>
      </c>
      <c r="I27" s="18">
        <f>'[2]ТБО'!N33</f>
        <v>386.58906594</v>
      </c>
      <c r="J27" s="18">
        <f>'[2]ТБО'!O33</f>
        <v>378.98</v>
      </c>
      <c r="K27" s="21">
        <f t="shared" si="2"/>
        <v>7.609065939999994</v>
      </c>
    </row>
    <row r="28" spans="1:11" ht="37.5" customHeight="1">
      <c r="A28" s="14" t="s">
        <v>77</v>
      </c>
      <c r="B28" s="13" t="s">
        <v>53</v>
      </c>
      <c r="C28" s="22">
        <f>'[2]ТБО'!F34</f>
        <v>106.86</v>
      </c>
      <c r="D28" s="22">
        <f>'[2]ТБО'!G34</f>
        <v>103.98</v>
      </c>
      <c r="E28" s="21">
        <f t="shared" si="0"/>
        <v>2.8799999999999955</v>
      </c>
      <c r="F28" s="18">
        <f>'[2]ТБО'!J34</f>
        <v>111.88</v>
      </c>
      <c r="G28" s="18">
        <f>'[2]ТБО'!K34</f>
        <v>109.68</v>
      </c>
      <c r="H28" s="21">
        <f t="shared" si="1"/>
        <v>2.1999999999999886</v>
      </c>
      <c r="I28" s="18">
        <f>'[2]ТБО'!N34</f>
        <v>117.14</v>
      </c>
      <c r="J28" s="18">
        <f>'[2]ТБО'!O34</f>
        <v>114.83</v>
      </c>
      <c r="K28" s="21">
        <f t="shared" si="2"/>
        <v>2.3100000000000023</v>
      </c>
    </row>
    <row r="29" spans="1:11" ht="37.5" customHeight="1">
      <c r="A29" s="14">
        <v>8</v>
      </c>
      <c r="B29" s="13" t="s">
        <v>61</v>
      </c>
      <c r="C29" s="22">
        <f>C10+C11+C13+C14+C15+C20+C21</f>
        <v>7166.75</v>
      </c>
      <c r="D29" s="22">
        <f>D10+D11+D13+D14+D15+D20+D21</f>
        <v>5512.040000000001</v>
      </c>
      <c r="E29" s="21">
        <f t="shared" si="0"/>
        <v>1654.7099999999991</v>
      </c>
      <c r="F29" s="22">
        <f>F10+F11+F13+F14+F15+F20+F21</f>
        <v>7488.238420000001</v>
      </c>
      <c r="G29" s="22">
        <f>G10+G11+G13+G14+G15+G20+G21</f>
        <v>5755.539999999999</v>
      </c>
      <c r="H29" s="21">
        <f t="shared" si="1"/>
        <v>1732.6984200000015</v>
      </c>
      <c r="I29" s="22">
        <f>I10+I11+I13+I14+I15+I20+I21</f>
        <v>7824.840385739999</v>
      </c>
      <c r="J29" s="22">
        <f>J10+J11+J13+J14+J15+J20+J21</f>
        <v>5948.17</v>
      </c>
      <c r="K29" s="21">
        <f t="shared" si="2"/>
        <v>1876.670385739999</v>
      </c>
    </row>
    <row r="30" spans="1:11" ht="37.5" customHeight="1">
      <c r="A30" s="14">
        <v>9</v>
      </c>
      <c r="B30" s="13" t="s">
        <v>55</v>
      </c>
      <c r="C30" s="22">
        <f>C31+'[2]ТБО'!F41+'[2]ТБО'!F42+'[2]ТБО'!F43</f>
        <v>330.67</v>
      </c>
      <c r="D30" s="22">
        <f>D31+'[2]ТБО'!G41+'[2]ТБО'!G42+'[2]ТБО'!G43</f>
        <v>0</v>
      </c>
      <c r="E30" s="21">
        <f t="shared" si="0"/>
        <v>330.67</v>
      </c>
      <c r="F30" s="22">
        <f>F31+'[2]ТБО'!J41+'[2]ТБО'!J42+'[2]ТБО'!J43</f>
        <v>330.67</v>
      </c>
      <c r="G30" s="22">
        <f>G31+'[2]ТБО'!K41+'[2]ТБО'!K42+'[2]ТБО'!K43</f>
        <v>0</v>
      </c>
      <c r="H30" s="21">
        <f t="shared" si="1"/>
        <v>330.67</v>
      </c>
      <c r="I30" s="22">
        <f>I31+'[2]ТБО'!N41+'[2]ТБО'!N42+'[2]ТБО'!N43</f>
        <v>330.67</v>
      </c>
      <c r="J30" s="22">
        <f>J31+'[2]ТБО'!O41+'[2]ТБО'!O42+'[2]ТБО'!O43</f>
        <v>0</v>
      </c>
      <c r="K30" s="21">
        <f t="shared" si="2"/>
        <v>330.67</v>
      </c>
    </row>
    <row r="31" spans="1:11" ht="37.5" customHeight="1">
      <c r="A31" s="14" t="s">
        <v>54</v>
      </c>
      <c r="B31" s="13" t="s">
        <v>56</v>
      </c>
      <c r="C31" s="22">
        <f>'[2]ТБО'!F46</f>
        <v>32</v>
      </c>
      <c r="D31" s="22">
        <f>'[2]ТБО'!G46</f>
        <v>0</v>
      </c>
      <c r="E31" s="21">
        <f t="shared" si="0"/>
        <v>32</v>
      </c>
      <c r="F31" s="18">
        <f>'[2]ТБО'!J46</f>
        <v>32</v>
      </c>
      <c r="G31" s="21">
        <f>'[2]ТБО'!K46</f>
        <v>0</v>
      </c>
      <c r="H31" s="21">
        <f t="shared" si="1"/>
        <v>32</v>
      </c>
      <c r="I31" s="21">
        <f>'[2]ТБО'!N46</f>
        <v>32</v>
      </c>
      <c r="J31" s="21">
        <f>'[2]ТБО'!O46</f>
        <v>0</v>
      </c>
      <c r="K31" s="21">
        <f t="shared" si="2"/>
        <v>32</v>
      </c>
    </row>
    <row r="32" spans="1:11" ht="47.25">
      <c r="A32" s="17">
        <v>10</v>
      </c>
      <c r="B32" s="12" t="s">
        <v>57</v>
      </c>
      <c r="C32" s="22">
        <f>C29+C30</f>
        <v>7497.42</v>
      </c>
      <c r="D32" s="22">
        <f>D29+D30</f>
        <v>5512.040000000001</v>
      </c>
      <c r="E32" s="21">
        <f t="shared" si="0"/>
        <v>1985.3799999999992</v>
      </c>
      <c r="F32" s="22">
        <f>F29+F30</f>
        <v>7818.908420000001</v>
      </c>
      <c r="G32" s="22">
        <f>G29+G30</f>
        <v>5755.539999999999</v>
      </c>
      <c r="H32" s="21">
        <f t="shared" si="1"/>
        <v>2063.3684200000016</v>
      </c>
      <c r="I32" s="22">
        <f>I29+I30</f>
        <v>8155.510385739999</v>
      </c>
      <c r="J32" s="22">
        <f>J29+J30</f>
        <v>5948.17</v>
      </c>
      <c r="K32" s="21">
        <f t="shared" si="2"/>
        <v>2207.340385739999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  <headerFooter differentFirst="1">
    <oddHeader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Layout" workbookViewId="0" topLeftCell="A1">
      <selection activeCell="I9" sqref="I9"/>
    </sheetView>
  </sheetViews>
  <sheetFormatPr defaultColWidth="9.140625" defaultRowHeight="12.75"/>
  <cols>
    <col min="1" max="1" width="4.28125" style="26" customWidth="1"/>
    <col min="2" max="2" width="30.28125" style="26" customWidth="1"/>
    <col min="3" max="9" width="13.00390625" style="26" customWidth="1"/>
    <col min="10" max="16384" width="9.140625" style="26" customWidth="1"/>
  </cols>
  <sheetData>
    <row r="1" spans="6:12" ht="57.75" customHeight="1">
      <c r="F1" s="27"/>
      <c r="G1" s="51" t="s">
        <v>81</v>
      </c>
      <c r="H1" s="55"/>
      <c r="I1" s="55"/>
      <c r="J1" s="28"/>
      <c r="K1" s="28"/>
      <c r="L1" s="28"/>
    </row>
    <row r="3" spans="1:12" ht="62.25" customHeight="1">
      <c r="A3" s="56" t="s">
        <v>83</v>
      </c>
      <c r="B3" s="56"/>
      <c r="C3" s="56"/>
      <c r="D3" s="56"/>
      <c r="E3" s="56"/>
      <c r="F3" s="56"/>
      <c r="G3" s="56"/>
      <c r="H3" s="56"/>
      <c r="I3" s="56"/>
      <c r="J3" s="29"/>
      <c r="K3" s="29"/>
      <c r="L3" s="29"/>
    </row>
    <row r="5" spans="1:9" s="30" customFormat="1" ht="50.25" customHeight="1">
      <c r="A5" s="57" t="s">
        <v>6</v>
      </c>
      <c r="B5" s="57" t="s">
        <v>11</v>
      </c>
      <c r="C5" s="57" t="s">
        <v>8</v>
      </c>
      <c r="D5" s="57" t="s">
        <v>28</v>
      </c>
      <c r="E5" s="57"/>
      <c r="F5" s="57"/>
      <c r="G5" s="57"/>
      <c r="H5" s="57"/>
      <c r="I5" s="57"/>
    </row>
    <row r="6" spans="1:9" s="30" customFormat="1" ht="55.5" customHeight="1">
      <c r="A6" s="57"/>
      <c r="B6" s="57"/>
      <c r="C6" s="57"/>
      <c r="D6" s="31" t="s">
        <v>29</v>
      </c>
      <c r="E6" s="31" t="s">
        <v>30</v>
      </c>
      <c r="F6" s="31" t="s">
        <v>31</v>
      </c>
      <c r="G6" s="31" t="s">
        <v>32</v>
      </c>
      <c r="H6" s="11" t="s">
        <v>33</v>
      </c>
      <c r="I6" s="11" t="s">
        <v>34</v>
      </c>
    </row>
    <row r="7" spans="1:9" s="30" customFormat="1" ht="15.75">
      <c r="A7" s="25">
        <v>1</v>
      </c>
      <c r="B7" s="25">
        <v>2</v>
      </c>
      <c r="C7" s="25">
        <v>3</v>
      </c>
      <c r="D7" s="32">
        <v>4</v>
      </c>
      <c r="E7" s="32">
        <v>5</v>
      </c>
      <c r="F7" s="32">
        <v>6</v>
      </c>
      <c r="G7" s="32">
        <v>7</v>
      </c>
      <c r="H7" s="33"/>
      <c r="I7" s="33"/>
    </row>
    <row r="8" spans="1:9" s="30" customFormat="1" ht="52.5" customHeight="1">
      <c r="A8" s="25" t="s">
        <v>35</v>
      </c>
      <c r="B8" s="24" t="s">
        <v>12</v>
      </c>
      <c r="C8" s="25" t="s">
        <v>13</v>
      </c>
      <c r="D8" s="34">
        <f>'[2]ТБО'!$H$50</f>
        <v>158.89</v>
      </c>
      <c r="E8" s="34">
        <f>'[2]ТБО'!$I$50</f>
        <v>165.56</v>
      </c>
      <c r="F8" s="35">
        <f>'[2]ТБО'!$L$50</f>
        <v>165.56</v>
      </c>
      <c r="G8" s="35">
        <f>'[2]ТБО'!$M$50</f>
        <v>171.02</v>
      </c>
      <c r="H8" s="35">
        <f>'[2]ТБО'!$P$50</f>
        <v>171.02</v>
      </c>
      <c r="I8" s="35">
        <f>'[2]ТБО'!$Q$50</f>
        <v>176.83</v>
      </c>
    </row>
    <row r="9" spans="1:9" ht="52.5" customHeight="1">
      <c r="A9" s="25" t="s">
        <v>36</v>
      </c>
      <c r="B9" s="24" t="s">
        <v>14</v>
      </c>
      <c r="C9" s="25" t="s">
        <v>13</v>
      </c>
      <c r="D9" s="35">
        <f aca="true" t="shared" si="0" ref="D9:I9">D8</f>
        <v>158.89</v>
      </c>
      <c r="E9" s="35">
        <f t="shared" si="0"/>
        <v>165.56</v>
      </c>
      <c r="F9" s="35">
        <f t="shared" si="0"/>
        <v>165.56</v>
      </c>
      <c r="G9" s="35">
        <f t="shared" si="0"/>
        <v>171.02</v>
      </c>
      <c r="H9" s="35">
        <f t="shared" si="0"/>
        <v>171.02</v>
      </c>
      <c r="I9" s="35">
        <f t="shared" si="0"/>
        <v>176.83</v>
      </c>
    </row>
    <row r="11" spans="1:9" ht="56.25" customHeight="1">
      <c r="A11" s="54" t="s">
        <v>15</v>
      </c>
      <c r="B11" s="54"/>
      <c r="C11" s="54"/>
      <c r="D11" s="54"/>
      <c r="E11" s="54"/>
      <c r="F11" s="54"/>
      <c r="G11" s="54"/>
      <c r="H11" s="54"/>
      <c r="I11" s="54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</cp:lastModifiedBy>
  <cp:lastPrinted>2013-10-24T02:15:19Z</cp:lastPrinted>
  <dcterms:created xsi:type="dcterms:W3CDTF">1996-10-08T23:32:33Z</dcterms:created>
  <dcterms:modified xsi:type="dcterms:W3CDTF">2013-10-24T02:22:05Z</dcterms:modified>
  <cp:category/>
  <cp:version/>
  <cp:contentType/>
  <cp:contentStatus/>
</cp:coreProperties>
</file>